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80" yWindow="60" windowWidth="13710" windowHeight="11655" tabRatio="698" activeTab="2"/>
  </bookViews>
  <sheets>
    <sheet name="січ(тимч.)" sheetId="1" r:id="rId1"/>
    <sheet name="лютий(тимч.)" sheetId="2" r:id="rId2"/>
    <sheet name="лютий" sheetId="3" r:id="rId3"/>
  </sheets>
  <definedNames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<sst xmlns="http://schemas.openxmlformats.org/spreadsheetml/2006/main" count="312" uniqueCount="55">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</sst>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0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91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92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94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5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88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88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88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88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88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88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88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88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88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9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9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88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88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88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88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88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88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88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88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88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88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88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88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88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9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9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88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88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88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88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88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88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88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88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88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88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88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88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88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88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88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88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88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88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97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88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88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88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88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88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88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88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88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88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88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88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88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88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88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88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88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88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88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88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88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88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88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88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88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88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88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88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88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88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88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88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88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88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88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90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90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9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88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90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90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88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90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90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97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90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97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90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9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90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90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90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90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88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88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88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88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88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88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88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88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88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88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88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8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88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88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88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88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88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9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91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92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94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5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5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88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88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88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88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88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88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88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88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88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9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9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88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88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88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88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88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88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88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88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88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88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88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88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88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9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9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88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88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88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88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88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88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88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88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88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88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88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88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88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88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88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88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88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88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97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88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88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88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88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88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88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88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88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88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88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88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88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88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88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88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88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88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88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88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88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88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88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88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88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88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88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88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88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88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88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88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88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88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88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90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90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90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88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90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90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88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90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90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97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90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97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90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90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90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90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90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90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88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88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88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88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88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88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88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88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88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88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88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88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8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88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88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88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88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88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9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3" ySplit="9" topLeftCell="D3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53" sqref="J5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91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9.00390625" style="0" customWidth="1"/>
    <col min="22" max="22" width="11.00390625" style="0" customWidth="1"/>
    <col min="23" max="23" width="9.1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92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13515.899999999998</v>
      </c>
      <c r="AF7" s="54"/>
      <c r="AG7" s="40"/>
    </row>
    <row r="8" spans="1:55" ht="18" customHeight="1">
      <c r="A8" s="47" t="s">
        <v>30</v>
      </c>
      <c r="B8" s="33">
        <f>SUM(E8:AB8)</f>
        <v>122494.79999999999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94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62035.80000000001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263362.6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5">
        <f t="shared" si="0"/>
        <v>13450.800000000001</v>
      </c>
      <c r="N9" s="68">
        <f t="shared" si="0"/>
        <v>7202.2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4598.8</v>
      </c>
      <c r="T9" s="68">
        <f t="shared" si="0"/>
        <v>32024.6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169886.39999999997</v>
      </c>
      <c r="AG9" s="95">
        <f>AG10+AG15+AG24+AG33+AG47+AG52+AG54+AG61+AG62+AG71+AG72+AG76+AG88+AG81+AG83+AG82+AG69+AG89+AG91+AG90+AG70+AG40+AG92</f>
        <v>106875.70000000001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88">
        <v>1728.3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8891.1</v>
      </c>
      <c r="AG10" s="88">
        <f>B10+C10-AF10</f>
        <v>12038.999999999998</v>
      </c>
      <c r="AI10" s="6"/>
    </row>
    <row r="11" spans="1:35" ht="15.75">
      <c r="A11" s="3" t="s">
        <v>5</v>
      </c>
      <c r="B11" s="22">
        <v>18725.4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88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8293.4</v>
      </c>
      <c r="AG11" s="88">
        <f>B11+C11-AF11</f>
        <v>10491.400000000003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88"/>
      <c r="N12" s="67"/>
      <c r="O12" s="71">
        <v>7.1</v>
      </c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68.7</v>
      </c>
      <c r="AG12" s="88">
        <f>B12+C12-AF12</f>
        <v>639.9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1419.4999999999986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88">
        <f t="shared" si="2"/>
        <v>70.70000000000005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529</v>
      </c>
      <c r="AG14" s="88">
        <f>AG10-AG11-AG12-AG13</f>
        <v>907.6999999999949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88">
        <v>446</v>
      </c>
      <c r="N15" s="67">
        <v>2528.1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43279.6</v>
      </c>
      <c r="AG15" s="88">
        <f aca="true" t="shared" si="3" ref="AG15:AG31">B15+C15-AF15</f>
        <v>67533.4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12351.8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9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9">
        <f t="shared" si="3"/>
        <v>24587.699999999993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88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88">
        <f t="shared" si="3"/>
        <v>34551.8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88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88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480.4</v>
      </c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3990.4</v>
      </c>
      <c r="AG19" s="88">
        <f t="shared" si="3"/>
        <v>3830.6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88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9976.199999999999</v>
      </c>
      <c r="AG20" s="88">
        <f t="shared" si="3"/>
        <v>25423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88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827.4000000000001</v>
      </c>
      <c r="AG21" s="88">
        <f t="shared" si="3"/>
        <v>399.5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88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266.0999999999998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1039.0999999999972</v>
      </c>
      <c r="AG23" s="88">
        <f t="shared" si="3"/>
        <v>3542.9000000000074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88">
        <f>9964.9</f>
        <v>9964.9</v>
      </c>
      <c r="N24" s="67">
        <f>4030.7+430.2</f>
        <v>4460.9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9247.5+5793.8</f>
        <v>15041.3</v>
      </c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31133.1</v>
      </c>
      <c r="AG24" s="88">
        <f t="shared" si="3"/>
        <v>8026.200000000004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9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9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9964.9</v>
      </c>
      <c r="N32" s="67">
        <f t="shared" si="5"/>
        <v>4460.9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15041.3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31133.1</v>
      </c>
      <c r="AG32" s="88">
        <f>AG24-AG30</f>
        <v>7935.300000000005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88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88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88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88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88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88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88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88"/>
      <c r="N40" s="67">
        <v>0.1</v>
      </c>
      <c r="O40" s="71"/>
      <c r="P40" s="67"/>
      <c r="Q40" s="71"/>
      <c r="R40" s="71"/>
      <c r="S40" s="72"/>
      <c r="T40" s="72">
        <v>721.1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1277.9</v>
      </c>
      <c r="AG40" s="88">
        <f aca="true" t="shared" si="8" ref="AG40:AG45">B40+C40-AF40</f>
        <v>248.89999999999986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88"/>
      <c r="N41" s="67"/>
      <c r="O41" s="71"/>
      <c r="P41" s="67"/>
      <c r="Q41" s="67"/>
      <c r="R41" s="67"/>
      <c r="S41" s="72"/>
      <c r="T41" s="72">
        <v>691.2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1201.3000000000002</v>
      </c>
      <c r="AG41" s="88">
        <f t="shared" si="8"/>
        <v>91.79999999999973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88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88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88"/>
      <c r="N44" s="67"/>
      <c r="O44" s="71"/>
      <c r="P44" s="67"/>
      <c r="Q44" s="67"/>
      <c r="R44" s="67"/>
      <c r="S44" s="72"/>
      <c r="T44" s="72">
        <v>3.3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41.199999999999996</v>
      </c>
      <c r="AG44" s="88">
        <f t="shared" si="8"/>
        <v>149.60000000000002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88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88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27.100000000000005</v>
      </c>
      <c r="AG46" s="88">
        <f>AG40-AG41-AG42-AG43-AG44-AG45</f>
        <v>5.000000000000114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97">
        <v>73.9</v>
      </c>
      <c r="N47" s="79"/>
      <c r="O47" s="81"/>
      <c r="P47" s="79">
        <v>131.3</v>
      </c>
      <c r="Q47" s="79"/>
      <c r="R47" s="79">
        <v>1879.3</v>
      </c>
      <c r="S47" s="80">
        <f>351.3</f>
        <v>351.3</v>
      </c>
      <c r="T47" s="80">
        <v>97.1</v>
      </c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4851.500000000001</v>
      </c>
      <c r="AG47" s="88">
        <f>B47+C47-AF47</f>
        <v>2630.699999999999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88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88">
        <v>73.9</v>
      </c>
      <c r="N49" s="67"/>
      <c r="O49" s="71"/>
      <c r="P49" s="67">
        <v>131.3</v>
      </c>
      <c r="Q49" s="67"/>
      <c r="R49" s="67">
        <v>1879.3</v>
      </c>
      <c r="S49" s="72">
        <f>114.9+217.3</f>
        <v>332.20000000000005</v>
      </c>
      <c r="T49" s="72">
        <v>66.2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4761.2</v>
      </c>
      <c r="AG49" s="88">
        <f>B49+C49-AF49</f>
        <v>1540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88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88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90.29999999999995</v>
      </c>
      <c r="AG51" s="88">
        <f>AG47-AG49-AG48</f>
        <v>1090.699999999999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88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2729.3</v>
      </c>
      <c r="AG52" s="88">
        <f aca="true" t="shared" si="11" ref="AG52:AG59">B52+C52-AF52</f>
        <v>3042.0999999999995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88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88">
        <v>290.2</v>
      </c>
      <c r="N54" s="67">
        <v>173.9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959.9000000000001</v>
      </c>
      <c r="AG54" s="88">
        <f t="shared" si="11"/>
        <v>1686.4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88">
        <v>290.2</v>
      </c>
      <c r="N55" s="67"/>
      <c r="O55" s="71"/>
      <c r="P55" s="67"/>
      <c r="Q55" s="71"/>
      <c r="R55" s="67"/>
      <c r="S55" s="72"/>
      <c r="T55" s="72">
        <v>14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381.6</v>
      </c>
      <c r="AG55" s="88">
        <f t="shared" si="11"/>
        <v>814.7999999999998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88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88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>
        <v>1.1</v>
      </c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1.1</v>
      </c>
      <c r="AG57" s="88">
        <f t="shared" si="11"/>
        <v>473.4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88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88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88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577.2</v>
      </c>
      <c r="AG60" s="88">
        <f>AG54-AG55-AG57-AG59-AG56-AG58</f>
        <v>369.3000000000003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88"/>
      <c r="N61" s="67"/>
      <c r="O61" s="71">
        <v>11.6</v>
      </c>
      <c r="P61" s="67"/>
      <c r="Q61" s="71"/>
      <c r="R61" s="67"/>
      <c r="S61" s="72">
        <v>18.4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46.9</v>
      </c>
      <c r="AG61" s="88">
        <f aca="true" t="shared" si="14" ref="AG61:AG67">B61+C61-AF61</f>
        <v>33.1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88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2747.2</v>
      </c>
      <c r="AG62" s="88">
        <f t="shared" si="14"/>
        <v>2525.5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88"/>
      <c r="N63" s="67"/>
      <c r="O63" s="71"/>
      <c r="P63" s="67"/>
      <c r="Q63" s="71"/>
      <c r="R63" s="67"/>
      <c r="S63" s="72"/>
      <c r="T63" s="72">
        <v>984.4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1849.6</v>
      </c>
      <c r="AG63" s="88">
        <f t="shared" si="14"/>
        <v>607.4000000000001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88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88"/>
      <c r="N65" s="67"/>
      <c r="O65" s="71">
        <v>24.7</v>
      </c>
      <c r="P65" s="67"/>
      <c r="Q65" s="71"/>
      <c r="R65" s="67">
        <v>6.6</v>
      </c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62.4</v>
      </c>
      <c r="AG65" s="88">
        <f t="shared" si="14"/>
        <v>339.6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88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88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88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88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504.80000000000007</v>
      </c>
      <c r="AG68" s="88">
        <f>AG62-AG63-AG66-AG67-AG65-AG64</f>
        <v>1008.1999999999999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88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90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90">
        <f t="shared" si="16"/>
        <v>0</v>
      </c>
      <c r="AI70" s="6"/>
    </row>
    <row r="71" spans="1:50" ht="31.5">
      <c r="A71" s="4" t="s">
        <v>46</v>
      </c>
      <c r="B71" s="22">
        <f>29.2+28.2+1342</f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90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v>2685.4</v>
      </c>
      <c r="C72" s="22">
        <v>95.7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88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1177.4</v>
      </c>
      <c r="AG72" s="90">
        <f t="shared" si="16"/>
        <v>1603.6999999999998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90">
        <f t="shared" si="16"/>
        <v>80.6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88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90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>
        <v>48</v>
      </c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48</v>
      </c>
      <c r="AG75" s="90">
        <f t="shared" si="16"/>
        <v>11.600000000000001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97"/>
      <c r="N76" s="79"/>
      <c r="O76" s="79"/>
      <c r="P76" s="79">
        <v>1.9</v>
      </c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63.3</v>
      </c>
      <c r="AG76" s="90">
        <f t="shared" si="16"/>
        <v>138.10000000000002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97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90">
        <f t="shared" si="16"/>
        <v>90.20000000000002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90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90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90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90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90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88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88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88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88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88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88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88"/>
      <c r="N89" s="67"/>
      <c r="O89" s="67"/>
      <c r="P89" s="67"/>
      <c r="Q89" s="67">
        <v>192.1</v>
      </c>
      <c r="R89" s="67"/>
      <c r="S89" s="72"/>
      <c r="T89" s="72">
        <v>9596.6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15772.900000000001</v>
      </c>
      <c r="AG89" s="88">
        <f t="shared" si="16"/>
        <v>2204.5999999999985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3773.6</v>
      </c>
      <c r="AG90" s="88">
        <f t="shared" si="16"/>
        <v>1886.7999999999997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88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88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50465.6</v>
      </c>
      <c r="AG92" s="88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88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263362.6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8">
        <f t="shared" si="17"/>
        <v>13450.800000000001</v>
      </c>
      <c r="N94" s="82">
        <f t="shared" si="17"/>
        <v>7202.2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4598.8</v>
      </c>
      <c r="T94" s="82">
        <f t="shared" si="17"/>
        <v>32024.6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169886.39999999997</v>
      </c>
      <c r="AG94" s="83">
        <f>AG10+AG15+AG24+AG33+AG47+AG52+AG54+AG61+AG62+AG69+AG71+AG72+AG76+AG81+AG82+AG83+AG88+AG89+AG90+AG91+AG70+AG40+AG92</f>
        <v>106875.70000000001</v>
      </c>
    </row>
    <row r="95" spans="1:33" ht="15.75">
      <c r="A95" s="3" t="s">
        <v>5</v>
      </c>
      <c r="B95" s="22">
        <f aca="true" t="shared" si="18" ref="B95:AD95">B11+B17+B26+B34+B55+B63+B73+B41+B77+B48</f>
        <v>85942.90000000001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88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39562</v>
      </c>
      <c r="AG95" s="71">
        <f>B95+C95-AF95</f>
        <v>46751.90000000001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88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11110.999999999998</v>
      </c>
      <c r="AG96" s="71">
        <f>B96+C96-AF96</f>
        <v>28637.800000000003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88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88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480.4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4061.1</v>
      </c>
      <c r="AG98" s="71">
        <f>B98+C98-AF98</f>
        <v>4172.699999999999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88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380.20000000000005</v>
      </c>
      <c r="T99" s="67">
        <f t="shared" si="22"/>
        <v>796.3000000000001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5863.6</v>
      </c>
      <c r="AG99" s="71">
        <f>B99+C99-AF99</f>
        <v>2423.8999999999996</v>
      </c>
    </row>
    <row r="100" spans="1:33" ht="12.75">
      <c r="A100" s="1" t="s">
        <v>35</v>
      </c>
      <c r="B100" s="2">
        <f aca="true" t="shared" si="24" ref="B100:AD100">B94-B95-B96-B97-B98-B99</f>
        <v>122439.49999999997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9">
        <f t="shared" si="24"/>
        <v>10983.2</v>
      </c>
      <c r="N100" s="84">
        <f t="shared" si="24"/>
        <v>4652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</v>
      </c>
      <c r="T100" s="84">
        <f t="shared" si="24"/>
        <v>25704.999999999996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109272.39999999995</v>
      </c>
      <c r="AG100" s="84">
        <f>AG94-AG95-AG96-AG97-AG98-AG99</f>
        <v>24889.4</v>
      </c>
    </row>
    <row r="101" spans="1:33" s="32" customFormat="1" ht="15.7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2019-02-22T09:59:31Z</cp:lastPrinted>
  <dcterms:created xsi:type="dcterms:W3CDTF">2002-11-05T08:53:00Z</dcterms:created>
  <dcterms:modified xsi:type="dcterms:W3CDTF">2019-02-25T14:56:21Z</dcterms:modified>
  <cp:category/>
  <cp:version/>
  <cp:contentType/>
  <cp:contentStatus/>
</cp:coreProperties>
</file>